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bernh\Desktop\"/>
    </mc:Choice>
  </mc:AlternateContent>
  <xr:revisionPtr revIDLastSave="0" documentId="13_ncr:1_{14F6363D-4B10-4D27-83B4-771B367EB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m" sheetId="1" r:id="rId1"/>
    <sheet name="17.2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D22" i="2"/>
  <c r="D23" i="2" s="1"/>
  <c r="F21" i="2"/>
  <c r="F20" i="2"/>
  <c r="F19" i="2"/>
  <c r="F18" i="2"/>
  <c r="F17" i="2"/>
  <c r="F16" i="2"/>
  <c r="F15" i="2"/>
  <c r="F14" i="2"/>
  <c r="D27" i="1"/>
  <c r="D22" i="1"/>
  <c r="F22" i="1" s="1"/>
  <c r="F21" i="1"/>
  <c r="F20" i="1"/>
  <c r="F19" i="1"/>
  <c r="F18" i="1"/>
  <c r="F17" i="1"/>
  <c r="F16" i="1"/>
  <c r="F15" i="1"/>
  <c r="F14" i="1"/>
  <c r="F23" i="1" s="1"/>
  <c r="E23" i="1" l="1"/>
  <c r="F23" i="2"/>
  <c r="E23" i="2" s="1"/>
  <c r="D23" i="1"/>
  <c r="F22" i="2"/>
</calcChain>
</file>

<file path=xl/sharedStrings.xml><?xml version="1.0" encoding="utf-8"?>
<sst xmlns="http://schemas.openxmlformats.org/spreadsheetml/2006/main" count="62" uniqueCount="32">
  <si>
    <t>HB-3466</t>
  </si>
  <si>
    <t>18m</t>
  </si>
  <si>
    <t>Wägung 9.9.2020</t>
  </si>
  <si>
    <t>Wägebericht:</t>
  </si>
  <si>
    <t>https://drive.google.com/file/d/1YGjl0wr5PKCOjjPDpelilIvbwfWRTpAf/view?usp=sharing</t>
  </si>
  <si>
    <t>Teil</t>
  </si>
  <si>
    <t>Masse [kg]</t>
  </si>
  <si>
    <t>Schwerpunktsabstand [m]</t>
  </si>
  <si>
    <t>Moment [m*kg]</t>
  </si>
  <si>
    <t>Flugzeug leer mit Seitenflossenbatterie</t>
  </si>
  <si>
    <t>Pilot vorne</t>
  </si>
  <si>
    <t>Pilot hinten</t>
  </si>
  <si>
    <t>Sauerstoffflasche</t>
  </si>
  <si>
    <t>Gepäckraum (Batterie 3.7kg)</t>
  </si>
  <si>
    <t>Wasserbalast im Flügel</t>
  </si>
  <si>
    <t>Wasser im Setienflossentank</t>
  </si>
  <si>
    <t>Ballast vorne</t>
  </si>
  <si>
    <t>Ballast im Seitenflossenkasten</t>
  </si>
  <si>
    <t>Summe</t>
  </si>
  <si>
    <t>Kontrolle</t>
  </si>
  <si>
    <t>Trimmgewichte gross: 2.4kg</t>
  </si>
  <si>
    <t>(4x)</t>
  </si>
  <si>
    <t>Schwerpunktgrenze</t>
  </si>
  <si>
    <t>0.190 - 0.440 m</t>
  </si>
  <si>
    <t>Trimmgewicht klein: 1.2kg</t>
  </si>
  <si>
    <t>(2x)</t>
  </si>
  <si>
    <t>3/4 Schwerpunklage</t>
  </si>
  <si>
    <t>MTOW Kat. A (voll Acro)</t>
  </si>
  <si>
    <t>630kg</t>
  </si>
  <si>
    <t>MTOW Kat. U (Kunstflug einfach)</t>
  </si>
  <si>
    <t>750kg</t>
  </si>
  <si>
    <t>17.2m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</si>
</sst>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theme="1"/>
      <name val="Arial"/>
      <scheme val="minor"/>
    </font>
    <font>
      <b/>
      <sz val="10"/>
      <color rgb="FFFF0000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theme="6"/>
        <bgColor theme="6"/>
      </patternFill>
    </fill>
    <fill>
      <patternFill patternType="solid">
        <fgColor rgb="FF1155CC"/>
        <bgColor rgb="FF1155CC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  <fill>
      <patternFill patternType="solid">
        <fgColor rgb="FFBF9000"/>
        <bgColor rgb="FFBF9000"/>
      </patternFill>
    </fill>
    <fill>
      <patternFill patternType="solid">
        <fgColor rgb="FFFCE8B2"/>
        <bgColor rgb="FFFCE8B2"/>
      </patternFill>
    </fill>
    <fill>
      <patternFill patternType="solid">
        <fgColor rgb="FFF4C7C3"/>
        <bgColor rgb="FFF4C7C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4" fontId="2" fillId="0" borderId="1" xfId="0" applyNumberFormat="1" applyFont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5" fillId="0" borderId="2" xfId="0" applyFont="1" applyBorder="1" applyAlignment="1"/>
    <xf numFmtId="164" fontId="2" fillId="0" borderId="2" xfId="0" applyNumberFormat="1" applyFont="1" applyBorder="1" applyAlignment="1"/>
    <xf numFmtId="0" fontId="2" fillId="0" borderId="3" xfId="0" applyFont="1" applyBorder="1"/>
    <xf numFmtId="0" fontId="4" fillId="0" borderId="4" xfId="0" applyFont="1" applyBorder="1" applyAlignment="1"/>
    <xf numFmtId="0" fontId="4" fillId="0" borderId="5" xfId="0" applyFont="1" applyBorder="1"/>
    <xf numFmtId="164" fontId="4" fillId="0" borderId="5" xfId="0" applyNumberFormat="1" applyFont="1" applyBorder="1"/>
    <xf numFmtId="4" fontId="4" fillId="0" borderId="6" xfId="0" applyNumberFormat="1" applyFont="1" applyBorder="1"/>
    <xf numFmtId="0" fontId="4" fillId="0" borderId="7" xfId="0" applyFont="1" applyBorder="1" applyAlignment="1"/>
    <xf numFmtId="0" fontId="2" fillId="0" borderId="8" xfId="0" applyFont="1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11" borderId="10" xfId="0" applyFont="1" applyFill="1" applyBorder="1" applyAlignment="1"/>
    <xf numFmtId="0" fontId="2" fillId="0" borderId="11" xfId="0" applyFont="1" applyBorder="1" applyAlignment="1"/>
    <xf numFmtId="0" fontId="2" fillId="12" borderId="12" xfId="0" applyFont="1" applyFill="1" applyBorder="1" applyAlignment="1"/>
    <xf numFmtId="0" fontId="4" fillId="0" borderId="13" xfId="0" applyFont="1" applyBorder="1" applyAlignment="1"/>
    <xf numFmtId="4" fontId="4" fillId="0" borderId="14" xfId="0" applyNumberFormat="1" applyFont="1" applyBorder="1"/>
    <xf numFmtId="0" fontId="2" fillId="0" borderId="12" xfId="0" applyFont="1" applyBorder="1" applyAlignment="1"/>
    <xf numFmtId="0" fontId="3" fillId="0" borderId="0" xfId="0" applyFont="1" applyAlignment="1">
      <alignment horizontal="left"/>
    </xf>
  </cellXfs>
  <cellStyles count="1">
    <cellStyle name="Standard" xfId="0" builtinId="0"/>
  </cellStyles>
  <dxfs count="10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3</xdr:row>
      <xdr:rowOff>123825</xdr:rowOff>
    </xdr:from>
    <xdr:ext cx="4333875" cy="144780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3</xdr:row>
      <xdr:rowOff>123825</xdr:rowOff>
    </xdr:from>
    <xdr:ext cx="4333875" cy="144780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YGjl0wr5PKCOjjPDpelilIvbwfWRTpAf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rive.google.com/file/d/1YGjl0wr5PKCOjjPDpelilIvbwfWRTpA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F29"/>
  <sheetViews>
    <sheetView tabSelected="1" workbookViewId="0">
      <selection activeCell="C3" sqref="C3:F3"/>
    </sheetView>
  </sheetViews>
  <sheetFormatPr baseColWidth="10" defaultColWidth="12.5703125" defaultRowHeight="15.75" customHeight="1" x14ac:dyDescent="0.2"/>
  <cols>
    <col min="1" max="1" width="5.5703125" customWidth="1"/>
    <col min="2" max="2" width="15" bestFit="1" customWidth="1"/>
    <col min="3" max="3" width="33.7109375" bestFit="1" customWidth="1"/>
    <col min="4" max="4" width="14.140625" customWidth="1"/>
    <col min="5" max="5" width="24.5703125" bestFit="1" customWidth="1"/>
    <col min="6" max="6" width="14.140625" customWidth="1"/>
  </cols>
  <sheetData>
    <row r="1" spans="2:6" ht="23.25" x14ac:dyDescent="0.35">
      <c r="B1" s="1" t="s">
        <v>0</v>
      </c>
      <c r="C1" s="2" t="s">
        <v>1</v>
      </c>
      <c r="D1" s="3" t="s">
        <v>2</v>
      </c>
    </row>
    <row r="3" spans="2:6" ht="15.75" customHeight="1" x14ac:dyDescent="0.2">
      <c r="B3" s="4" t="s">
        <v>3</v>
      </c>
      <c r="C3" s="38" t="s">
        <v>4</v>
      </c>
      <c r="D3" s="38"/>
      <c r="E3" s="38"/>
      <c r="F3" s="38"/>
    </row>
    <row r="13" spans="2:6" x14ac:dyDescent="0.2">
      <c r="B13" s="5"/>
      <c r="C13" s="6" t="s">
        <v>5</v>
      </c>
      <c r="D13" s="6" t="s">
        <v>6</v>
      </c>
      <c r="E13" s="6" t="s">
        <v>7</v>
      </c>
      <c r="F13" s="6" t="s">
        <v>8</v>
      </c>
    </row>
    <row r="14" spans="2:6" x14ac:dyDescent="0.2">
      <c r="B14" s="7"/>
      <c r="C14" s="8" t="s">
        <v>9</v>
      </c>
      <c r="D14" s="8">
        <v>421.5</v>
      </c>
      <c r="E14" s="9">
        <v>0.73060000000000003</v>
      </c>
      <c r="F14" s="10">
        <f t="shared" ref="F14:F22" si="0">IF(D14="",0,D14*E14)</f>
        <v>307.9479</v>
      </c>
    </row>
    <row r="15" spans="2:6" x14ac:dyDescent="0.2">
      <c r="B15" s="11"/>
      <c r="C15" s="8" t="s">
        <v>10</v>
      </c>
      <c r="D15" s="8">
        <v>80</v>
      </c>
      <c r="E15" s="9">
        <v>-1.35</v>
      </c>
      <c r="F15" s="10">
        <f t="shared" si="0"/>
        <v>-108</v>
      </c>
    </row>
    <row r="16" spans="2:6" x14ac:dyDescent="0.2">
      <c r="B16" s="12"/>
      <c r="C16" s="8" t="s">
        <v>11</v>
      </c>
      <c r="D16" s="8">
        <v>80</v>
      </c>
      <c r="E16" s="9">
        <v>-0.28000000000000003</v>
      </c>
      <c r="F16" s="10">
        <f t="shared" si="0"/>
        <v>-22.400000000000002</v>
      </c>
    </row>
    <row r="17" spans="2:6" x14ac:dyDescent="0.2">
      <c r="B17" s="13"/>
      <c r="C17" s="8" t="s">
        <v>12</v>
      </c>
      <c r="D17" s="8">
        <v>4.8</v>
      </c>
      <c r="E17" s="9">
        <v>-0.73</v>
      </c>
      <c r="F17" s="10">
        <f t="shared" si="0"/>
        <v>-3.504</v>
      </c>
    </row>
    <row r="18" spans="2:6" x14ac:dyDescent="0.2">
      <c r="B18" s="14"/>
      <c r="C18" s="8" t="s">
        <v>13</v>
      </c>
      <c r="D18" s="8">
        <v>4</v>
      </c>
      <c r="E18" s="9">
        <v>0.27</v>
      </c>
      <c r="F18" s="10">
        <f t="shared" si="0"/>
        <v>1.08</v>
      </c>
    </row>
    <row r="19" spans="2:6" x14ac:dyDescent="0.2">
      <c r="B19" s="15"/>
      <c r="C19" s="8" t="s">
        <v>14</v>
      </c>
      <c r="D19" s="8">
        <v>0</v>
      </c>
      <c r="E19" s="9">
        <v>0.20599999999999999</v>
      </c>
      <c r="F19" s="10">
        <f t="shared" si="0"/>
        <v>0</v>
      </c>
    </row>
    <row r="20" spans="2:6" x14ac:dyDescent="0.2">
      <c r="B20" s="16"/>
      <c r="C20" s="8" t="s">
        <v>15</v>
      </c>
      <c r="D20" s="8">
        <v>0</v>
      </c>
      <c r="E20" s="9">
        <v>5.26</v>
      </c>
      <c r="F20" s="10">
        <f t="shared" si="0"/>
        <v>0</v>
      </c>
    </row>
    <row r="21" spans="2:6" x14ac:dyDescent="0.2">
      <c r="B21" s="17"/>
      <c r="C21" s="8" t="s">
        <v>16</v>
      </c>
      <c r="D21" s="8">
        <v>0</v>
      </c>
      <c r="E21" s="9">
        <v>-1.96</v>
      </c>
      <c r="F21" s="10">
        <f t="shared" si="0"/>
        <v>0</v>
      </c>
    </row>
    <row r="22" spans="2:6" x14ac:dyDescent="0.2">
      <c r="B22" s="18"/>
      <c r="C22" s="8" t="s">
        <v>17</v>
      </c>
      <c r="D22" s="19">
        <f>3*2.4+1.2</f>
        <v>8.3999999999999986</v>
      </c>
      <c r="E22" s="20">
        <v>5.4</v>
      </c>
      <c r="F22" s="10">
        <f t="shared" si="0"/>
        <v>45.359999999999992</v>
      </c>
    </row>
    <row r="23" spans="2:6" x14ac:dyDescent="0.2">
      <c r="B23" s="21"/>
      <c r="C23" s="22" t="s">
        <v>18</v>
      </c>
      <c r="D23" s="23">
        <f>SUM(D14:D22)</f>
        <v>598.69999999999993</v>
      </c>
      <c r="E23" s="24">
        <f>(F23/D23)</f>
        <v>0.36827108735593794</v>
      </c>
      <c r="F23" s="25">
        <f>SUM(F14:F22)</f>
        <v>220.48390000000001</v>
      </c>
    </row>
    <row r="25" spans="2:6" x14ac:dyDescent="0.2">
      <c r="C25" s="26" t="s">
        <v>19</v>
      </c>
      <c r="D25" s="27"/>
      <c r="E25" s="3" t="s">
        <v>20</v>
      </c>
      <c r="F25" s="3" t="s">
        <v>21</v>
      </c>
    </row>
    <row r="26" spans="2:6" x14ac:dyDescent="0.2">
      <c r="C26" s="28" t="s">
        <v>22</v>
      </c>
      <c r="D26" s="29" t="s">
        <v>23</v>
      </c>
      <c r="E26" s="3" t="s">
        <v>24</v>
      </c>
      <c r="F26" s="3" t="s">
        <v>25</v>
      </c>
    </row>
    <row r="27" spans="2:6" x14ac:dyDescent="0.2">
      <c r="C27" s="30" t="s">
        <v>26</v>
      </c>
      <c r="D27" s="31">
        <f>0.19+(0.44-0.19)*3/4</f>
        <v>0.3775</v>
      </c>
    </row>
    <row r="28" spans="2:6" x14ac:dyDescent="0.2">
      <c r="C28" s="28" t="s">
        <v>27</v>
      </c>
      <c r="D28" s="32" t="s">
        <v>28</v>
      </c>
    </row>
    <row r="29" spans="2:6" x14ac:dyDescent="0.2">
      <c r="C29" s="33" t="s">
        <v>29</v>
      </c>
      <c r="D29" s="34" t="s">
        <v>30</v>
      </c>
    </row>
  </sheetData>
  <mergeCells count="1">
    <mergeCell ref="C3:F3"/>
  </mergeCells>
  <conditionalFormatting sqref="E23">
    <cfRule type="cellIs" dxfId="9" priority="1" operator="between">
      <formula>0.19</formula>
      <formula>0.44</formula>
    </cfRule>
  </conditionalFormatting>
  <conditionalFormatting sqref="E23">
    <cfRule type="cellIs" dxfId="8" priority="2" operator="notBetween">
      <formula>0.19</formula>
      <formula>0.44</formula>
    </cfRule>
  </conditionalFormatting>
  <conditionalFormatting sqref="D23">
    <cfRule type="cellIs" dxfId="7" priority="3" operator="lessThanOrEqual">
      <formula>630</formula>
    </cfRule>
  </conditionalFormatting>
  <conditionalFormatting sqref="D23">
    <cfRule type="cellIs" dxfId="6" priority="4" operator="between">
      <formula>630.00001</formula>
      <formula>750</formula>
    </cfRule>
  </conditionalFormatting>
  <conditionalFormatting sqref="D23">
    <cfRule type="cellIs" dxfId="5" priority="5" operator="greaterThan">
      <formula>750</formula>
    </cfRule>
  </conditionalFormatting>
  <hyperlinks>
    <hyperlink ref="C3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F29"/>
  <sheetViews>
    <sheetView workbookViewId="0">
      <selection activeCell="C3" sqref="C3:F3"/>
    </sheetView>
  </sheetViews>
  <sheetFormatPr baseColWidth="10" defaultColWidth="12.5703125" defaultRowHeight="15.75" customHeight="1" x14ac:dyDescent="0.2"/>
  <cols>
    <col min="1" max="1" width="5.5703125" customWidth="1"/>
    <col min="2" max="2" width="15" bestFit="1" customWidth="1"/>
    <col min="3" max="3" width="33.7109375" bestFit="1" customWidth="1"/>
    <col min="4" max="4" width="14.140625" customWidth="1"/>
    <col min="5" max="5" width="24.5703125" bestFit="1" customWidth="1"/>
    <col min="6" max="6" width="14.140625" customWidth="1"/>
  </cols>
  <sheetData>
    <row r="1" spans="2:6" ht="23.25" x14ac:dyDescent="0.35">
      <c r="B1" s="1" t="s">
        <v>0</v>
      </c>
      <c r="C1" s="2" t="s">
        <v>31</v>
      </c>
      <c r="D1" s="3" t="s">
        <v>2</v>
      </c>
    </row>
    <row r="3" spans="2:6" ht="15.75" customHeight="1" x14ac:dyDescent="0.2">
      <c r="B3" s="4" t="s">
        <v>3</v>
      </c>
      <c r="C3" s="38" t="s">
        <v>4</v>
      </c>
      <c r="D3" s="38"/>
      <c r="E3" s="38"/>
      <c r="F3" s="38"/>
    </row>
    <row r="13" spans="2:6" x14ac:dyDescent="0.2">
      <c r="B13" s="5"/>
      <c r="C13" s="6" t="s">
        <v>5</v>
      </c>
      <c r="D13" s="6" t="s">
        <v>6</v>
      </c>
      <c r="E13" s="6" t="s">
        <v>7</v>
      </c>
      <c r="F13" s="6" t="s">
        <v>8</v>
      </c>
    </row>
    <row r="14" spans="2:6" x14ac:dyDescent="0.2">
      <c r="B14" s="7"/>
      <c r="C14" s="8" t="s">
        <v>9</v>
      </c>
      <c r="D14" s="8">
        <v>418</v>
      </c>
      <c r="E14" s="9">
        <v>0.73280000000000001</v>
      </c>
      <c r="F14" s="10">
        <f t="shared" ref="F14:F22" si="0">IF(D14="",0,D14*E14)</f>
        <v>306.31040000000002</v>
      </c>
    </row>
    <row r="15" spans="2:6" x14ac:dyDescent="0.2">
      <c r="B15" s="11"/>
      <c r="C15" s="8" t="s">
        <v>10</v>
      </c>
      <c r="D15" s="8">
        <v>80</v>
      </c>
      <c r="E15" s="9">
        <v>-1.35</v>
      </c>
      <c r="F15" s="10">
        <f t="shared" si="0"/>
        <v>-108</v>
      </c>
    </row>
    <row r="16" spans="2:6" x14ac:dyDescent="0.2">
      <c r="B16" s="12"/>
      <c r="C16" s="8" t="s">
        <v>11</v>
      </c>
      <c r="D16" s="8">
        <v>80</v>
      </c>
      <c r="E16" s="9">
        <v>-0.28000000000000003</v>
      </c>
      <c r="F16" s="10">
        <f t="shared" si="0"/>
        <v>-22.400000000000002</v>
      </c>
    </row>
    <row r="17" spans="2:6" x14ac:dyDescent="0.2">
      <c r="B17" s="13"/>
      <c r="C17" s="8" t="s">
        <v>12</v>
      </c>
      <c r="D17" s="8">
        <v>4.8</v>
      </c>
      <c r="E17" s="9">
        <v>-0.73</v>
      </c>
      <c r="F17" s="10">
        <f t="shared" si="0"/>
        <v>-3.504</v>
      </c>
    </row>
    <row r="18" spans="2:6" x14ac:dyDescent="0.2">
      <c r="B18" s="14"/>
      <c r="C18" s="8" t="s">
        <v>13</v>
      </c>
      <c r="D18" s="8">
        <v>4</v>
      </c>
      <c r="E18" s="9">
        <v>0.27</v>
      </c>
      <c r="F18" s="10">
        <f t="shared" si="0"/>
        <v>1.08</v>
      </c>
    </row>
    <row r="19" spans="2:6" x14ac:dyDescent="0.2">
      <c r="B19" s="15"/>
      <c r="C19" s="8" t="s">
        <v>14</v>
      </c>
      <c r="D19" s="8">
        <v>0</v>
      </c>
      <c r="E19" s="9">
        <v>0.20599999999999999</v>
      </c>
      <c r="F19" s="10">
        <f t="shared" si="0"/>
        <v>0</v>
      </c>
    </row>
    <row r="20" spans="2:6" x14ac:dyDescent="0.2">
      <c r="B20" s="16"/>
      <c r="C20" s="8" t="s">
        <v>15</v>
      </c>
      <c r="D20" s="8">
        <v>0</v>
      </c>
      <c r="E20" s="9">
        <v>5.26</v>
      </c>
      <c r="F20" s="10">
        <f t="shared" si="0"/>
        <v>0</v>
      </c>
    </row>
    <row r="21" spans="2:6" x14ac:dyDescent="0.2">
      <c r="B21" s="17"/>
      <c r="C21" s="8" t="s">
        <v>16</v>
      </c>
      <c r="D21" s="8">
        <v>0</v>
      </c>
      <c r="E21" s="9">
        <v>-1.96</v>
      </c>
      <c r="F21" s="10">
        <f t="shared" si="0"/>
        <v>0</v>
      </c>
    </row>
    <row r="22" spans="2:6" x14ac:dyDescent="0.2">
      <c r="B22" s="18"/>
      <c r="C22" s="8" t="s">
        <v>17</v>
      </c>
      <c r="D22" s="19">
        <f>3*2.4+1.2</f>
        <v>8.3999999999999986</v>
      </c>
      <c r="E22" s="20">
        <v>5.4</v>
      </c>
      <c r="F22" s="10">
        <f t="shared" si="0"/>
        <v>45.359999999999992</v>
      </c>
    </row>
    <row r="23" spans="2:6" x14ac:dyDescent="0.2">
      <c r="B23" s="7"/>
      <c r="C23" s="35" t="s">
        <v>18</v>
      </c>
      <c r="D23" s="23">
        <f>SUM(D14:D22)</f>
        <v>595.19999999999993</v>
      </c>
      <c r="E23" s="24">
        <f>(F23/D23)</f>
        <v>0.36768548387096783</v>
      </c>
      <c r="F23" s="36">
        <f>SUM(F14:F22)</f>
        <v>218.84640000000002</v>
      </c>
    </row>
    <row r="25" spans="2:6" x14ac:dyDescent="0.2">
      <c r="C25" s="26" t="s">
        <v>19</v>
      </c>
      <c r="D25" s="27"/>
      <c r="E25" s="3" t="s">
        <v>20</v>
      </c>
      <c r="F25" s="3" t="s">
        <v>21</v>
      </c>
    </row>
    <row r="26" spans="2:6" x14ac:dyDescent="0.2">
      <c r="C26" s="28" t="s">
        <v>22</v>
      </c>
      <c r="D26" s="29" t="s">
        <v>23</v>
      </c>
      <c r="E26" s="3" t="s">
        <v>24</v>
      </c>
      <c r="F26" s="3" t="s">
        <v>25</v>
      </c>
    </row>
    <row r="27" spans="2:6" x14ac:dyDescent="0.2">
      <c r="C27" s="30" t="s">
        <v>26</v>
      </c>
      <c r="D27" s="31">
        <f>0.19+(0.44-0.19)*3/4</f>
        <v>0.3775</v>
      </c>
    </row>
    <row r="28" spans="2:6" x14ac:dyDescent="0.2">
      <c r="C28" s="28" t="s">
        <v>27</v>
      </c>
      <c r="D28" s="29" t="s">
        <v>28</v>
      </c>
    </row>
    <row r="29" spans="2:6" x14ac:dyDescent="0.2">
      <c r="C29" s="33" t="s">
        <v>29</v>
      </c>
      <c r="D29" s="37" t="s">
        <v>30</v>
      </c>
    </row>
  </sheetData>
  <mergeCells count="1">
    <mergeCell ref="C3:F3"/>
  </mergeCells>
  <conditionalFormatting sqref="E23">
    <cfRule type="cellIs" dxfId="4" priority="1" operator="between">
      <formula>0.19</formula>
      <formula>0.44</formula>
    </cfRule>
  </conditionalFormatting>
  <conditionalFormatting sqref="E23">
    <cfRule type="cellIs" dxfId="3" priority="2" operator="notBetween">
      <formula>0.19</formula>
      <formula>0.44</formula>
    </cfRule>
  </conditionalFormatting>
  <conditionalFormatting sqref="D23">
    <cfRule type="cellIs" dxfId="2" priority="3" operator="lessThanOrEqual">
      <formula>630</formula>
    </cfRule>
  </conditionalFormatting>
  <conditionalFormatting sqref="D23">
    <cfRule type="cellIs" dxfId="1" priority="4" operator="between">
      <formula>630.00001</formula>
      <formula>750</formula>
    </cfRule>
  </conditionalFormatting>
  <conditionalFormatting sqref="D23">
    <cfRule type="cellIs" dxfId="0" priority="5" operator="greaterThan">
      <formula>750</formula>
    </cfRule>
  </conditionalFormatting>
  <hyperlinks>
    <hyperlink ref="C3" r:id="rId1" xr:uid="{00000000-0004-0000-01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18m</vt:lpstr>
      <vt:lpstr>17.2m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Bernhard Bärfuss</cp:lastModifiedBy>
  <dcterms:modified xsi:type="dcterms:W3CDTF">2022-10-17T06:55:30Z</dcterms:modified>
</cp:coreProperties>
</file>